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filterPrivacy="1" defaultThemeVersion="124226"/>
  <xr:revisionPtr revIDLastSave="0" documentId="8_{EC133E57-C174-4CEB-B406-B578E432B246}" xr6:coauthVersionLast="36" xr6:coauthVersionMax="36" xr10:uidLastSave="{00000000-0000-0000-0000-000000000000}"/>
  <bookViews>
    <workbookView xWindow="0" yWindow="0" windowWidth="21570" windowHeight="7890"/>
  </bookViews>
  <sheets>
    <sheet name="Лист1" sheetId="6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C15" i="6" l="1"/>
  <c r="E15" i="6"/>
  <c r="C11" i="6"/>
  <c r="E11" i="6"/>
  <c r="C6" i="6"/>
  <c r="E6" i="6"/>
  <c r="C19" i="6"/>
  <c r="E19" i="6"/>
  <c r="C20" i="6"/>
  <c r="E20" i="6"/>
  <c r="E16" i="6"/>
  <c r="C16" i="6"/>
  <c r="E9" i="6"/>
  <c r="C7" i="6"/>
  <c r="E4" i="6"/>
  <c r="B15" i="6"/>
  <c r="B17" i="6"/>
  <c r="B16" i="6"/>
  <c r="B20" i="6"/>
  <c r="C4" i="6"/>
  <c r="C23" i="6"/>
  <c r="C25" i="6"/>
  <c r="C27" i="6"/>
  <c r="C29" i="6"/>
  <c r="C31" i="6"/>
  <c r="B7" i="6"/>
  <c r="B22" i="6"/>
  <c r="B21" i="6"/>
  <c r="B18" i="6"/>
  <c r="B14" i="6"/>
  <c r="B13" i="6"/>
  <c r="B12" i="6"/>
  <c r="B10" i="6"/>
  <c r="B9" i="6"/>
  <c r="B8" i="6"/>
  <c r="B6" i="6"/>
  <c r="B19" i="6"/>
  <c r="D23" i="6"/>
  <c r="D25" i="6"/>
  <c r="B4" i="6"/>
  <c r="C33" i="6"/>
  <c r="C32" i="6"/>
  <c r="C34" i="6"/>
  <c r="B11" i="6"/>
  <c r="B23" i="6"/>
  <c r="B25" i="6"/>
  <c r="B27" i="6"/>
  <c r="B29" i="6"/>
  <c r="B31" i="6"/>
  <c r="B34" i="6"/>
  <c r="E23" i="6"/>
  <c r="E25" i="6"/>
  <c r="E27" i="6"/>
  <c r="E29" i="6"/>
  <c r="E31" i="6"/>
  <c r="B32" i="6"/>
  <c r="B33" i="6"/>
  <c r="E34" i="6"/>
  <c r="E33" i="6"/>
  <c r="E32" i="6"/>
</calcChain>
</file>

<file path=xl/sharedStrings.xml><?xml version="1.0" encoding="utf-8"?>
<sst xmlns="http://schemas.openxmlformats.org/spreadsheetml/2006/main" count="34" uniqueCount="34">
  <si>
    <t xml:space="preserve">Наименование статей расходов </t>
  </si>
  <si>
    <t>в том числе</t>
  </si>
  <si>
    <t>АУР</t>
  </si>
  <si>
    <t>специалисты</t>
  </si>
  <si>
    <t>УВП</t>
  </si>
  <si>
    <t>рабочие</t>
  </si>
  <si>
    <t>Начисления на оплату труда</t>
  </si>
  <si>
    <t>Всего расходов, тыс.руб.</t>
  </si>
  <si>
    <t>Медикаменты и прочие лекарственные средства</t>
  </si>
  <si>
    <t>Мягкий инвентарь и обмундирование</t>
  </si>
  <si>
    <t>Продукты питания</t>
  </si>
  <si>
    <t>Прочие расходные материалы</t>
  </si>
  <si>
    <t>Командировки</t>
  </si>
  <si>
    <t>Транспортные услуги</t>
  </si>
  <si>
    <t>Услуги связи</t>
  </si>
  <si>
    <t>Коммунальные расходы</t>
  </si>
  <si>
    <t>Прочие расходы</t>
  </si>
  <si>
    <t>педагогические работники</t>
  </si>
  <si>
    <t>Годовое количество дето дней</t>
  </si>
  <si>
    <t>Затраты всего</t>
  </si>
  <si>
    <t>Расходы, связанные с обеспечением и реализацией основной общеобразовательной программы дошкольного образования , расходы за счет субсидий</t>
  </si>
  <si>
    <t>Затраты без субсидий</t>
  </si>
  <si>
    <t>Индекс-дефлятор</t>
  </si>
  <si>
    <t>Затраты с учетом индекса дефлятора</t>
  </si>
  <si>
    <t xml:space="preserve">Среднее количество рабочих дней в месяце </t>
  </si>
  <si>
    <t>Ежемесячные затраты на одного воспитанника</t>
  </si>
  <si>
    <t>Расходы, связанные с обеспечением и реализацией основной общеобразовательной программы дошкольного образования</t>
  </si>
  <si>
    <t>Расходы, связанные с присмотром и уходом за детьми</t>
  </si>
  <si>
    <t>Из столбца 3, расходы за счет субсидий</t>
  </si>
  <si>
    <t xml:space="preserve">Оплата труда, </t>
  </si>
  <si>
    <t xml:space="preserve">Средняя стоимость одного дня, руб. </t>
  </si>
  <si>
    <t>Приобретение оборудования</t>
  </si>
  <si>
    <t>Коллективный договор</t>
  </si>
  <si>
    <t>Расчет затратрат на содержание воспитанников в частном общеобразовательном учреждении                                                                                                                                                        РЖД ЛИЦЕЙ № 7 на 2025 год                                                                                                                                         ( в соответствии с распоряжением ОАО "РЖД" № 904р от 14.04.2014г)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</si>
</sst>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0" fontId="5" fillId="0" borderId="1" xfId="0" applyFont="1" applyBorder="1"/>
    <xf numFmtId="0" fontId="1" fillId="0" borderId="1" xfId="0" applyFont="1" applyFill="1" applyBorder="1" applyAlignment="1">
      <alignment horizontal="left" vertical="center"/>
    </xf>
    <xf numFmtId="10" fontId="5" fillId="0" borderId="1" xfId="0" applyNumberFormat="1" applyFont="1" applyBorder="1"/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6" fillId="2" borderId="1" xfId="0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9" fontId="3" fillId="0" borderId="1" xfId="0" applyNumberFormat="1" applyFont="1" applyBorder="1"/>
    <xf numFmtId="1" fontId="3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/>
    </xf>
    <xf numFmtId="1" fontId="0" fillId="0" borderId="0" xfId="0" applyNumberFormat="1"/>
    <xf numFmtId="0" fontId="7" fillId="0" borderId="0" xfId="0" applyFont="1"/>
    <xf numFmtId="2" fontId="3" fillId="0" borderId="1" xfId="0" applyNumberFormat="1" applyFont="1" applyBorder="1"/>
    <xf numFmtId="0" fontId="3" fillId="3" borderId="1" xfId="0" applyFont="1" applyFill="1" applyBorder="1"/>
    <xf numFmtId="0" fontId="5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1" fontId="3" fillId="3" borderId="1" xfId="0" applyNumberFormat="1" applyFont="1" applyFill="1" applyBorder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0" zoomScaleNormal="100" workbookViewId="0">
      <selection activeCell="I30" sqref="I30"/>
    </sheetView>
  </sheetViews>
  <sheetFormatPr defaultRowHeight="15" x14ac:dyDescent="0.25"/>
  <cols>
    <col min="1" max="1" width="38.140625" customWidth="1"/>
    <col min="2" max="2" width="13.85546875" customWidth="1"/>
    <col min="3" max="3" width="14" customWidth="1"/>
    <col min="4" max="4" width="11.85546875" customWidth="1"/>
    <col min="5" max="5" width="20.42578125" customWidth="1"/>
  </cols>
  <sheetData>
    <row r="1" spans="1:5" ht="66.75" customHeight="1" x14ac:dyDescent="0.25">
      <c r="A1" s="24" t="s">
        <v>33</v>
      </c>
      <c r="B1" s="24"/>
      <c r="C1" s="24"/>
      <c r="D1" s="24"/>
      <c r="E1" s="24"/>
    </row>
    <row r="2" spans="1:5" ht="173.25" x14ac:dyDescent="0.25">
      <c r="A2" s="15" t="s">
        <v>0</v>
      </c>
      <c r="B2" s="15" t="s">
        <v>7</v>
      </c>
      <c r="C2" s="15" t="s">
        <v>26</v>
      </c>
      <c r="D2" s="15" t="s">
        <v>28</v>
      </c>
      <c r="E2" s="15" t="s">
        <v>27</v>
      </c>
    </row>
    <row r="3" spans="1:5" ht="15.75" x14ac:dyDescent="0.25">
      <c r="A3" s="5">
        <v>1</v>
      </c>
      <c r="B3" s="22">
        <v>2</v>
      </c>
      <c r="C3" s="5">
        <v>3</v>
      </c>
      <c r="D3" s="5">
        <v>4</v>
      </c>
      <c r="E3" s="5">
        <v>5</v>
      </c>
    </row>
    <row r="4" spans="1:5" ht="15.75" x14ac:dyDescent="0.25">
      <c r="A4" s="1" t="s">
        <v>29</v>
      </c>
      <c r="B4" s="20">
        <f>C4+E4</f>
        <v>76736</v>
      </c>
      <c r="C4" s="1">
        <f>SUM(C6:C10)</f>
        <v>57648</v>
      </c>
      <c r="D4" s="1">
        <v>35870</v>
      </c>
      <c r="E4" s="14">
        <f>E6+E8+E9+E10+E7</f>
        <v>19088</v>
      </c>
    </row>
    <row r="5" spans="1:5" ht="15.75" x14ac:dyDescent="0.25">
      <c r="A5" s="4" t="s">
        <v>1</v>
      </c>
      <c r="B5" s="20"/>
      <c r="C5" s="1"/>
      <c r="D5" s="1"/>
      <c r="E5" s="1"/>
    </row>
    <row r="6" spans="1:5" ht="15.75" x14ac:dyDescent="0.25">
      <c r="A6" s="4" t="s">
        <v>2</v>
      </c>
      <c r="B6" s="20">
        <f t="shared" ref="B6:B11" si="0">C6+E6</f>
        <v>9000</v>
      </c>
      <c r="C6" s="1">
        <f>6092-500-100</f>
        <v>5492</v>
      </c>
      <c r="D6" s="1"/>
      <c r="E6" s="1">
        <f>2908+500+100</f>
        <v>3508</v>
      </c>
    </row>
    <row r="7" spans="1:5" ht="15.75" x14ac:dyDescent="0.25">
      <c r="A7" s="4" t="s">
        <v>17</v>
      </c>
      <c r="B7" s="20">
        <f t="shared" si="0"/>
        <v>44882</v>
      </c>
      <c r="C7" s="1">
        <f>30882-67+2+10000+1858+59+1000-5000+2+6146</f>
        <v>44882</v>
      </c>
      <c r="D7" s="1">
        <v>35870</v>
      </c>
      <c r="E7" s="1"/>
    </row>
    <row r="8" spans="1:5" ht="15.75" x14ac:dyDescent="0.25">
      <c r="A8" s="4" t="s">
        <v>3</v>
      </c>
      <c r="B8" s="20">
        <f t="shared" si="0"/>
        <v>5100</v>
      </c>
      <c r="C8" s="1"/>
      <c r="D8" s="1"/>
      <c r="E8" s="1">
        <v>5100</v>
      </c>
    </row>
    <row r="9" spans="1:5" ht="15.75" x14ac:dyDescent="0.25">
      <c r="A9" s="4" t="s">
        <v>4</v>
      </c>
      <c r="B9" s="20">
        <f t="shared" si="0"/>
        <v>2740</v>
      </c>
      <c r="C9" s="1">
        <v>690</v>
      </c>
      <c r="D9" s="1"/>
      <c r="E9" s="20">
        <f>2695-645</f>
        <v>2050</v>
      </c>
    </row>
    <row r="10" spans="1:5" ht="15.75" x14ac:dyDescent="0.25">
      <c r="A10" s="4" t="s">
        <v>5</v>
      </c>
      <c r="B10" s="20">
        <f t="shared" si="0"/>
        <v>15014</v>
      </c>
      <c r="C10" s="1">
        <v>6584</v>
      </c>
      <c r="D10" s="1"/>
      <c r="E10" s="1">
        <v>8430</v>
      </c>
    </row>
    <row r="11" spans="1:5" ht="15.75" x14ac:dyDescent="0.25">
      <c r="A11" s="1" t="s">
        <v>6</v>
      </c>
      <c r="B11" s="23">
        <f t="shared" si="0"/>
        <v>22934</v>
      </c>
      <c r="C11" s="14">
        <f>17532-200</f>
        <v>17332</v>
      </c>
      <c r="D11" s="14">
        <v>10832</v>
      </c>
      <c r="E11" s="14">
        <f>5402+200</f>
        <v>5602</v>
      </c>
    </row>
    <row r="12" spans="1:5" ht="32.25" customHeight="1" x14ac:dyDescent="0.25">
      <c r="A12" s="2" t="s">
        <v>8</v>
      </c>
      <c r="B12" s="20">
        <f t="shared" ref="B12:B18" si="1">C12+D12+E12</f>
        <v>90</v>
      </c>
      <c r="C12" s="20"/>
      <c r="D12" s="20"/>
      <c r="E12" s="20">
        <v>90</v>
      </c>
    </row>
    <row r="13" spans="1:5" ht="15.75" customHeight="1" x14ac:dyDescent="0.25">
      <c r="A13" s="2" t="s">
        <v>9</v>
      </c>
      <c r="B13" s="20">
        <f t="shared" si="1"/>
        <v>406</v>
      </c>
      <c r="C13" s="20"/>
      <c r="D13" s="20"/>
      <c r="E13" s="20">
        <v>406</v>
      </c>
    </row>
    <row r="14" spans="1:5" ht="15.75" x14ac:dyDescent="0.25">
      <c r="A14" s="3" t="s">
        <v>10</v>
      </c>
      <c r="B14" s="20">
        <f t="shared" si="1"/>
        <v>9215</v>
      </c>
      <c r="C14" s="21"/>
      <c r="D14" s="21"/>
      <c r="E14" s="21">
        <v>9215</v>
      </c>
    </row>
    <row r="15" spans="1:5" ht="15.75" x14ac:dyDescent="0.25">
      <c r="A15" s="3" t="s">
        <v>11</v>
      </c>
      <c r="B15" s="20">
        <f>C15+E15</f>
        <v>3464</v>
      </c>
      <c r="C15" s="21">
        <f>1774-500+52</f>
        <v>1326</v>
      </c>
      <c r="D15" s="21">
        <v>336</v>
      </c>
      <c r="E15" s="21">
        <f>270+685+700+35+500-52</f>
        <v>2138</v>
      </c>
    </row>
    <row r="16" spans="1:5" ht="15.75" x14ac:dyDescent="0.25">
      <c r="A16" s="3" t="s">
        <v>12</v>
      </c>
      <c r="B16" s="20">
        <f t="shared" si="1"/>
        <v>107</v>
      </c>
      <c r="C16" s="21">
        <f>102</f>
        <v>102</v>
      </c>
      <c r="D16" s="21"/>
      <c r="E16" s="21">
        <f>5</f>
        <v>5</v>
      </c>
    </row>
    <row r="17" spans="1:10" ht="15.75" x14ac:dyDescent="0.25">
      <c r="A17" s="3" t="s">
        <v>13</v>
      </c>
      <c r="B17" s="20">
        <f t="shared" si="1"/>
        <v>72</v>
      </c>
      <c r="C17" s="21"/>
      <c r="D17" s="21"/>
      <c r="E17" s="21">
        <v>72</v>
      </c>
    </row>
    <row r="18" spans="1:10" ht="15.75" x14ac:dyDescent="0.25">
      <c r="A18" s="3" t="s">
        <v>14</v>
      </c>
      <c r="B18" s="20">
        <f t="shared" si="1"/>
        <v>306</v>
      </c>
      <c r="C18" s="21">
        <v>306</v>
      </c>
      <c r="D18" s="21"/>
      <c r="E18" s="21"/>
    </row>
    <row r="19" spans="1:10" ht="15.75" x14ac:dyDescent="0.25">
      <c r="A19" s="3" t="s">
        <v>15</v>
      </c>
      <c r="B19" s="20">
        <f>C19+D19+E19</f>
        <v>6274</v>
      </c>
      <c r="C19" s="21">
        <f>2802-200</f>
        <v>2602</v>
      </c>
      <c r="D19" s="21"/>
      <c r="E19" s="21">
        <f>3472+200</f>
        <v>3672</v>
      </c>
    </row>
    <row r="20" spans="1:10" ht="15.75" x14ac:dyDescent="0.25">
      <c r="A20" s="3" t="s">
        <v>16</v>
      </c>
      <c r="B20" s="20">
        <f>C20+E20</f>
        <v>11869</v>
      </c>
      <c r="C20" s="21">
        <f>143+56+4790-1000+321+269-500</f>
        <v>4079</v>
      </c>
      <c r="D20" s="21"/>
      <c r="E20" s="21">
        <f>55+4790+222+2+153+632+236+1000+200+500</f>
        <v>7790</v>
      </c>
    </row>
    <row r="21" spans="1:10" ht="15.75" x14ac:dyDescent="0.25">
      <c r="A21" s="3" t="s">
        <v>31</v>
      </c>
      <c r="B21" s="20">
        <f>C21</f>
        <v>0</v>
      </c>
      <c r="C21" s="21"/>
      <c r="D21" s="21"/>
      <c r="E21" s="21"/>
    </row>
    <row r="22" spans="1:10" ht="15.75" x14ac:dyDescent="0.25">
      <c r="A22" s="3" t="s">
        <v>32</v>
      </c>
      <c r="B22" s="20">
        <f>C22</f>
        <v>2749</v>
      </c>
      <c r="C22" s="21">
        <v>2749</v>
      </c>
      <c r="D22" s="21"/>
      <c r="E22" s="21"/>
    </row>
    <row r="23" spans="1:10" ht="18" customHeight="1" x14ac:dyDescent="0.25">
      <c r="A23" s="12" t="s">
        <v>19</v>
      </c>
      <c r="B23" s="11">
        <f>B4+B11+B12++B13+B14+B15+B16+B17+B18+B19+B20+B21+B22</f>
        <v>134222</v>
      </c>
      <c r="C23" s="11">
        <f>C4+C11+C12++C13+C14+C15+C16+C17+C18+C19+C20+C21+C22</f>
        <v>86144</v>
      </c>
      <c r="D23" s="11">
        <f>D4+D11+D12++D13+D14+D15+D16+D17+D18+D19+D20</f>
        <v>47038</v>
      </c>
      <c r="E23" s="11">
        <f>E4+E11+E12++E13+E14+E15+E16+E17+E18+E19+E20</f>
        <v>48078</v>
      </c>
      <c r="J23" s="17"/>
    </row>
    <row r="24" spans="1:10" ht="77.25" customHeight="1" x14ac:dyDescent="0.25">
      <c r="A24" s="2" t="s">
        <v>20</v>
      </c>
      <c r="B24" s="6">
        <v>47038</v>
      </c>
      <c r="C24" s="6">
        <v>47038</v>
      </c>
      <c r="D24" s="6">
        <v>47038</v>
      </c>
      <c r="E24" s="6"/>
    </row>
    <row r="25" spans="1:10" ht="15.75" x14ac:dyDescent="0.25">
      <c r="A25" s="12" t="s">
        <v>21</v>
      </c>
      <c r="B25" s="11">
        <f>B23-B24</f>
        <v>87184</v>
      </c>
      <c r="C25" s="11">
        <f>C23-C24</f>
        <v>39106</v>
      </c>
      <c r="D25" s="11">
        <f>D23-D24</f>
        <v>0</v>
      </c>
      <c r="E25" s="11">
        <f>E23-E24</f>
        <v>48078</v>
      </c>
    </row>
    <row r="26" spans="1:10" ht="15.75" x14ac:dyDescent="0.25">
      <c r="A26" s="7" t="s">
        <v>22</v>
      </c>
      <c r="B26" s="8">
        <v>5.8000000000000003E-2</v>
      </c>
      <c r="C26" s="8">
        <v>5.8000000000000003E-2</v>
      </c>
      <c r="D26" s="8"/>
      <c r="E26" s="8">
        <v>5.8000000000000003E-2</v>
      </c>
    </row>
    <row r="27" spans="1:10" ht="33.6" customHeight="1" x14ac:dyDescent="0.25">
      <c r="A27" s="10" t="s">
        <v>23</v>
      </c>
      <c r="B27" s="11">
        <f>B25*B26+B25</f>
        <v>92240.672000000006</v>
      </c>
      <c r="C27" s="11">
        <f>C25*C26+C25</f>
        <v>41374.148000000001</v>
      </c>
      <c r="D27" s="11"/>
      <c r="E27" s="11">
        <f>E25*E26+E25</f>
        <v>50866.523999999998</v>
      </c>
    </row>
    <row r="28" spans="1:10" ht="19.5" customHeight="1" x14ac:dyDescent="0.25">
      <c r="A28" s="7" t="s">
        <v>18</v>
      </c>
      <c r="B28" s="1">
        <v>40800</v>
      </c>
      <c r="C28" s="1">
        <v>40800</v>
      </c>
      <c r="D28" s="1">
        <v>40800</v>
      </c>
      <c r="E28" s="1">
        <v>40800</v>
      </c>
    </row>
    <row r="29" spans="1:10" ht="33.6" customHeight="1" x14ac:dyDescent="0.25">
      <c r="A29" s="9" t="s">
        <v>30</v>
      </c>
      <c r="B29" s="16">
        <f>B27/B28*1000</f>
        <v>2260.8007843137257</v>
      </c>
      <c r="C29" s="16">
        <f>C27/C28*1000</f>
        <v>1014.0722549019607</v>
      </c>
      <c r="D29" s="16"/>
      <c r="E29" s="16">
        <f>E27/E28*1000</f>
        <v>1246.7285294117646</v>
      </c>
    </row>
    <row r="30" spans="1:10" ht="31.5" x14ac:dyDescent="0.25">
      <c r="A30" s="9" t="s">
        <v>24</v>
      </c>
      <c r="B30" s="19">
        <v>20.67</v>
      </c>
      <c r="C30" s="1">
        <v>20.67</v>
      </c>
      <c r="D30" s="1"/>
      <c r="E30" s="1">
        <v>20.67</v>
      </c>
    </row>
    <row r="31" spans="1:10" ht="31.9" customHeight="1" x14ac:dyDescent="0.25">
      <c r="A31" s="10" t="s">
        <v>25</v>
      </c>
      <c r="B31" s="11">
        <f>B29*B30</f>
        <v>46730.752211764717</v>
      </c>
      <c r="C31" s="11">
        <f>C29*C30</f>
        <v>20960.87350882353</v>
      </c>
      <c r="D31" s="11"/>
      <c r="E31" s="11">
        <f>E29*E30</f>
        <v>25769.878702941176</v>
      </c>
      <c r="G31" s="17"/>
      <c r="I31" s="17"/>
    </row>
    <row r="32" spans="1:10" ht="15.75" x14ac:dyDescent="0.25">
      <c r="A32" s="13">
        <v>0.05</v>
      </c>
      <c r="B32" s="14">
        <f>B31*A32</f>
        <v>2336.537610588236</v>
      </c>
      <c r="C32" s="14">
        <f>C31*A32</f>
        <v>1048.0436754411764</v>
      </c>
      <c r="D32" s="14"/>
      <c r="E32" s="14">
        <f>E31*A32</f>
        <v>1288.4939351470589</v>
      </c>
    </row>
    <row r="33" spans="1:5" ht="15.75" x14ac:dyDescent="0.25">
      <c r="A33" s="13">
        <v>0.1</v>
      </c>
      <c r="B33" s="14">
        <f>B31*A33</f>
        <v>4673.075221176472</v>
      </c>
      <c r="C33" s="14">
        <f>C31*A33</f>
        <v>2096.0873508823529</v>
      </c>
      <c r="D33" s="14"/>
      <c r="E33" s="14">
        <f>E31*A33</f>
        <v>2576.9878702941178</v>
      </c>
    </row>
    <row r="34" spans="1:5" ht="15.75" x14ac:dyDescent="0.25">
      <c r="A34" s="13">
        <v>0.2</v>
      </c>
      <c r="B34" s="14">
        <f>B31*A34</f>
        <v>9346.1504423529441</v>
      </c>
      <c r="C34" s="14">
        <f>C31*A34</f>
        <v>4192.1747017647058</v>
      </c>
      <c r="D34" s="14"/>
      <c r="E34" s="14">
        <f>E31*A34</f>
        <v>5153.9757405882356</v>
      </c>
    </row>
    <row r="36" spans="1:5" ht="15.75" x14ac:dyDescent="0.25">
      <c r="A36" s="25"/>
      <c r="B36" s="25"/>
      <c r="C36" s="25"/>
      <c r="D36" s="25"/>
      <c r="E36" s="25"/>
    </row>
    <row r="37" spans="1:5" ht="18.75" x14ac:dyDescent="0.3">
      <c r="A37" s="18"/>
    </row>
    <row r="38" spans="1:5" ht="18.75" x14ac:dyDescent="0.3">
      <c r="A38" s="18"/>
    </row>
  </sheetData>
  <mergeCells count="2">
    <mergeCell ref="A1:E1"/>
    <mergeCell ref="A36:E36"/>
  </mergeCells>
  <pageMargins left="0.70866141732283472" right="0.51181102362204722" top="0.55118110236220474" bottom="0.31496062992125984" header="0.31496062992125984" footer="0.31496062992125984"/>
  <pageSetup paperSize="9" scale="89" orientation="portrait" horizontalDpi="0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2025-10-02T07:08:29Z</dcterms:modified>
</cp:coreProperties>
</file>